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0" yWindow="0" windowWidth="7215" windowHeight="12810" tabRatio="879" activeTab="1"/>
  </bookViews>
  <sheets>
    <sheet name="т5" sheetId="101" r:id="rId1"/>
    <sheet name="т6" sheetId="100" r:id="rId2"/>
  </sheets>
  <externalReferences>
    <externalReference r:id="rId3"/>
  </externalReferences>
  <definedNames>
    <definedName name="_xlnm.Print_Titles" localSheetId="0">т5!$8:$8</definedName>
    <definedName name="_xlnm.Print_Titles" localSheetId="1">т6!$4:$4</definedName>
    <definedName name="_xlnm.Print_Area" localSheetId="0">т5!$A$1:$P$24</definedName>
    <definedName name="_xlnm.Print_Area" localSheetId="1">т6!$A$1:$P$55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l="1"/>
  <c r="D22" i="100" s="1"/>
  <c r="P14" i="101"/>
  <c r="P21" i="101"/>
  <c r="P11" i="101"/>
  <c r="P10" i="101"/>
  <c r="P24" i="101" s="1"/>
  <c r="D19" i="100" s="1"/>
  <c r="D20" i="100" l="1"/>
  <c r="D21" i="100" s="1"/>
  <c r="D24" i="100" s="1"/>
</calcChain>
</file>

<file path=xl/sharedStrings.xml><?xml version="1.0" encoding="utf-8"?>
<sst xmlns="http://schemas.openxmlformats.org/spreadsheetml/2006/main" count="186" uniqueCount="101">
  <si>
    <t>№ п/п</t>
  </si>
  <si>
    <t>…</t>
  </si>
  <si>
    <t>Наименование</t>
  </si>
  <si>
    <t>км (по трассе)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</si>
  <si>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</si>
  <si>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</si>
  <si>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</si>
  <si>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</si>
  <si>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</si>
  <si>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</si>
  <si>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</si>
  <si>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Таблица 5. Строительство (реконструкция) КЛ 6-500 кВ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</si>
  <si>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</si>
  <si>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</si>
  <si>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</si>
  <si>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</si>
  <si>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</si>
  <si>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</si>
  <si>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</si>
  <si>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</si>
  <si>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</si>
  <si>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</si>
  <si>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</si>
  <si>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</si>
  <si>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</si>
  <si>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</si>
  <si>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КЛ 1</t>
  </si>
  <si>
    <t>КЛ 2</t>
  </si>
  <si>
    <t>1.1</t>
  </si>
  <si>
    <t>1.2</t>
  </si>
  <si>
    <t>2.1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</si>
  <si>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</si>
  <si>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</si>
  <si>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</si>
  <si>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</si>
  <si>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</si>
  <si>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</si>
  <si>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</si>
  <si>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t xml:space="preserve"> выполнение специального перехода методом горизонтально-направленного бурения</t>
  </si>
  <si>
    <t>Кабельные линиии электропередачи (КЛ) 6-500 кВ</t>
  </si>
  <si>
    <t>4.2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</si>
  <si>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</si>
  <si>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</si>
  <si>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</si>
  <si>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</si>
  <si>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</si>
  <si>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</si>
  <si>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</si>
  <si>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</si>
  <si>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</si>
  <si>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</si>
  <si>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</si>
  <si>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</si>
  <si>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</si>
  <si>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</si>
  <si>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</si>
  <si>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</si>
  <si>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</si>
  <si>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</si>
  <si>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</si>
  <si>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</si>
  <si>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</si>
  <si>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</si>
  <si>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</si>
  <si>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>Тип инвестиционного проекта:     Строительство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</si>
  <si>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</si>
  <si>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</si>
  <si>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</si>
  <si>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</si>
  <si>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П5-01</t>
  </si>
  <si>
    <t>7.1</t>
  </si>
  <si>
    <t>7.2</t>
  </si>
  <si>
    <t>7.3</t>
  </si>
  <si>
    <t>Н1-05</t>
  </si>
  <si>
    <t>К1-07</t>
  </si>
  <si>
    <t>АСБ - 3х185
(алюминиевые жилы)</t>
  </si>
  <si>
    <t>Б2-02-1</t>
  </si>
  <si>
    <t>Благоустройство</t>
  </si>
  <si>
    <t xml:space="preserve">Наименование инвестиционного проекта: 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</si>
  <si>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</si>
  <si>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 xml:space="preserve">Идентификатор инвестиционного проекта:  </t>
  </si>
  <si>
    <t>K_Che258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</si>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</sst>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_)"/>
    <numFmt numFmtId="170" formatCode="0.0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6" fillId="0" borderId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5" fillId="4" borderId="1" applyNumberFormat="0" applyAlignment="0" applyProtection="0"/>
    <xf numFmtId="0" fontId="6" fillId="11" borderId="2" applyNumberFormat="0" applyAlignment="0" applyProtection="0"/>
    <xf numFmtId="0" fontId="7" fillId="11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2" borderId="7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22" fillId="0" borderId="0"/>
    <xf numFmtId="0" fontId="20" fillId="0" borderId="0"/>
    <xf numFmtId="0" fontId="1" fillId="0" borderId="0"/>
    <xf numFmtId="0" fontId="22" fillId="0" borderId="0"/>
    <xf numFmtId="168" fontId="29" fillId="0" borderId="0"/>
    <xf numFmtId="0" fontId="37" fillId="0" borderId="0"/>
    <xf numFmtId="0" fontId="37" fillId="0" borderId="0"/>
    <xf numFmtId="0" fontId="38" fillId="0" borderId="0"/>
    <xf numFmtId="0" fontId="38" fillId="0" borderId="0"/>
    <xf numFmtId="0" fontId="39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14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5" fontId="38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38" fillId="0" borderId="0" applyFont="0" applyFill="0" applyBorder="0" applyAlignment="0" applyProtection="0"/>
    <xf numFmtId="0" fontId="19" fillId="3" borderId="0" applyNumberFormat="0" applyBorder="0" applyAlignment="0" applyProtection="0"/>
  </cellStyleXfs>
  <cellXfs count="115">
    <xf numFmtId="0" fontId="0" fillId="0" borderId="0" xfId="0"/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horizontal="center"/>
    </xf>
    <xf numFmtId="0" fontId="1" fillId="0" borderId="10" xfId="27" applyFont="1" applyBorder="1" applyAlignment="1">
      <alignment horizontal="center" vertical="center" wrapText="1"/>
    </xf>
    <xf numFmtId="0" fontId="1" fillId="0" borderId="10" xfId="27" applyFont="1" applyFill="1" applyBorder="1" applyAlignment="1">
      <alignment horizontal="center" vertical="center"/>
    </xf>
    <xf numFmtId="0" fontId="1" fillId="0" borderId="10" xfId="27" applyFont="1" applyBorder="1" applyAlignment="1">
      <alignment vertical="center" wrapText="1"/>
    </xf>
    <xf numFmtId="0" fontId="1" fillId="0" borderId="10" xfId="27" applyFont="1" applyBorder="1" applyAlignment="1">
      <alignment horizontal="left" vertical="center" wrapText="1"/>
    </xf>
    <xf numFmtId="0" fontId="26" fillId="0" borderId="0" xfId="21" applyFont="1" applyAlignment="1">
      <alignment horizontal="right" vertical="center"/>
    </xf>
    <xf numFmtId="0" fontId="26" fillId="0" borderId="0" xfId="21" applyFont="1" applyAlignment="1">
      <alignment horizontal="right"/>
    </xf>
    <xf numFmtId="0" fontId="25" fillId="0" borderId="0" xfId="0" applyFont="1" applyFill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0" xfId="0" applyFont="1" applyFill="1" applyBorder="1"/>
    <xf numFmtId="49" fontId="40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/>
    </xf>
    <xf numFmtId="49" fontId="40" fillId="0" borderId="10" xfId="27" applyNumberFormat="1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 vertical="center" wrapText="1"/>
    </xf>
    <xf numFmtId="0" fontId="1" fillId="0" borderId="10" xfId="27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 applyAlignment="1">
      <alignment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vertical="center" wrapText="1"/>
    </xf>
    <xf numFmtId="4" fontId="40" fillId="0" borderId="10" xfId="0" applyNumberFormat="1" applyFont="1" applyFill="1" applyBorder="1" applyAlignment="1">
      <alignment horizontal="center" vertical="center" wrapText="1"/>
    </xf>
    <xf numFmtId="4" fontId="40" fillId="0" borderId="10" xfId="0" applyNumberFormat="1" applyFont="1" applyFill="1" applyBorder="1" applyAlignment="1">
      <alignment horizontal="center" vertical="center"/>
    </xf>
    <xf numFmtId="49" fontId="42" fillId="0" borderId="0" xfId="0" applyNumberFormat="1" applyFont="1" applyFill="1" applyAlignment="1">
      <alignment horizontal="center"/>
    </xf>
    <xf numFmtId="0" fontId="42" fillId="0" borderId="0" xfId="0" applyFont="1" applyFill="1" applyAlignment="1">
      <alignment wrapText="1"/>
    </xf>
    <xf numFmtId="0" fontId="42" fillId="0" borderId="0" xfId="0" applyFont="1" applyFill="1" applyAlignment="1">
      <alignment horizont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2" fillId="0" borderId="0" xfId="0" applyFont="1" applyFill="1"/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10" xfId="27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center" vertical="center" wrapText="1"/>
    </xf>
    <xf numFmtId="0" fontId="42" fillId="0" borderId="0" xfId="0" applyFont="1" applyFill="1" applyBorder="1"/>
    <xf numFmtId="0" fontId="42" fillId="0" borderId="0" xfId="0" applyFont="1" applyFill="1" applyBorder="1" applyAlignment="1">
      <alignment horizontal="center" wrapText="1"/>
    </xf>
    <xf numFmtId="0" fontId="44" fillId="0" borderId="10" xfId="0" applyFont="1" applyFill="1" applyBorder="1" applyAlignment="1">
      <alignment horizontal="left" vertical="center" wrapText="1"/>
    </xf>
    <xf numFmtId="4" fontId="42" fillId="0" borderId="0" xfId="0" applyNumberFormat="1" applyFont="1" applyFill="1" applyAlignment="1">
      <alignment horizontal="center"/>
    </xf>
    <xf numFmtId="0" fontId="40" fillId="0" borderId="10" xfId="0" applyFont="1" applyFill="1" applyBorder="1" applyAlignment="1">
      <alignment horizontal="left" vertical="center" wrapText="1"/>
    </xf>
    <xf numFmtId="4" fontId="42" fillId="0" borderId="0" xfId="0" applyNumberFormat="1" applyFont="1" applyFill="1"/>
    <xf numFmtId="0" fontId="42" fillId="0" borderId="0" xfId="0" applyFont="1" applyFill="1" applyBorder="1" applyAlignment="1">
      <alignment wrapText="1"/>
    </xf>
    <xf numFmtId="0" fontId="45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/>
    </xf>
    <xf numFmtId="3" fontId="46" fillId="0" borderId="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vertical="center" wrapText="1"/>
    </xf>
    <xf numFmtId="0" fontId="40" fillId="0" borderId="0" xfId="0" applyFont="1" applyFill="1" applyBorder="1" applyAlignment="1">
      <alignment vertical="center" wrapText="1"/>
    </xf>
    <xf numFmtId="0" fontId="42" fillId="0" borderId="0" xfId="0" applyFont="1" applyFill="1" applyAlignment="1">
      <alignment horizontal="left"/>
    </xf>
    <xf numFmtId="0" fontId="40" fillId="0" borderId="0" xfId="0" applyFont="1" applyFill="1" applyAlignment="1">
      <alignment vertical="center"/>
    </xf>
    <xf numFmtId="0" fontId="40" fillId="0" borderId="0" xfId="0" applyFont="1" applyFill="1" applyBorder="1" applyAlignment="1">
      <alignment vertical="center"/>
    </xf>
    <xf numFmtId="49" fontId="40" fillId="0" borderId="0" xfId="0" applyNumberFormat="1" applyFont="1" applyFill="1" applyAlignment="1">
      <alignment horizontal="center" vertical="center"/>
    </xf>
    <xf numFmtId="0" fontId="44" fillId="0" borderId="0" xfId="0" applyFont="1" applyFill="1" applyAlignment="1">
      <alignment vertical="center" wrapText="1"/>
    </xf>
    <xf numFmtId="0" fontId="44" fillId="0" borderId="0" xfId="0" applyFont="1" applyFill="1" applyBorder="1" applyAlignment="1">
      <alignment vertical="center" wrapText="1"/>
    </xf>
    <xf numFmtId="3" fontId="40" fillId="0" borderId="10" xfId="0" applyNumberFormat="1" applyFont="1" applyBorder="1" applyAlignment="1">
      <alignment horizontal="center" vertical="center" wrapText="1"/>
    </xf>
    <xf numFmtId="4" fontId="40" fillId="0" borderId="10" xfId="0" applyNumberFormat="1" applyFont="1" applyBorder="1" applyAlignment="1">
      <alignment horizontal="center" vertical="center" wrapText="1"/>
    </xf>
    <xf numFmtId="170" fontId="23" fillId="0" borderId="10" xfId="21" applyNumberFormat="1" applyFont="1" applyFill="1" applyBorder="1" applyAlignment="1">
      <alignment horizontal="center" vertical="center"/>
    </xf>
    <xf numFmtId="0" fontId="1" fillId="0" borderId="0" xfId="28" applyFont="1" applyAlignment="1">
      <alignment vertical="center" wrapText="1"/>
    </xf>
    <xf numFmtId="0" fontId="40" fillId="0" borderId="10" xfId="21" applyFont="1" applyBorder="1" applyAlignment="1">
      <alignment horizontal="center" vertical="center"/>
    </xf>
    <xf numFmtId="169" fontId="40" fillId="0" borderId="10" xfId="21" applyNumberFormat="1" applyFont="1" applyFill="1" applyBorder="1" applyAlignment="1">
      <alignment horizontal="center" vertical="center"/>
    </xf>
    <xf numFmtId="0" fontId="40" fillId="0" borderId="10" xfId="21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left" vertical="center"/>
    </xf>
    <xf numFmtId="4" fontId="40" fillId="0" borderId="0" xfId="0" applyNumberFormat="1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left" vertical="center"/>
    </xf>
    <xf numFmtId="170" fontId="40" fillId="0" borderId="10" xfId="21" applyNumberFormat="1" applyFont="1" applyFill="1" applyBorder="1" applyAlignment="1">
      <alignment horizontal="center" vertical="center"/>
    </xf>
    <xf numFmtId="0" fontId="28" fillId="0" borderId="12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1" fillId="0" borderId="13" xfId="0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/>
    </xf>
    <xf numFmtId="0" fontId="1" fillId="0" borderId="0" xfId="28" applyFont="1" applyAlignment="1">
      <alignment horizontal="left" vertical="center" wrapText="1"/>
    </xf>
    <xf numFmtId="0" fontId="1" fillId="0" borderId="0" xfId="28" applyFont="1" applyAlignment="1">
      <alignment horizontal="left" vertical="center"/>
    </xf>
    <xf numFmtId="4" fontId="40" fillId="0" borderId="14" xfId="0" applyNumberFormat="1" applyFont="1" applyBorder="1" applyAlignment="1">
      <alignment horizontal="center" vertical="center" wrapText="1"/>
    </xf>
    <xf numFmtId="4" fontId="40" fillId="0" borderId="15" xfId="0" applyNumberFormat="1" applyFont="1" applyBorder="1" applyAlignment="1">
      <alignment horizontal="center" vertical="center" wrapText="1"/>
    </xf>
    <xf numFmtId="4" fontId="40" fillId="0" borderId="16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left"/>
    </xf>
    <xf numFmtId="0" fontId="42" fillId="0" borderId="14" xfId="27" applyFont="1" applyFill="1" applyBorder="1" applyAlignment="1">
      <alignment horizontal="left" vertical="center" wrapText="1"/>
    </xf>
    <xf numFmtId="0" fontId="42" fillId="0" borderId="15" xfId="27" applyFont="1" applyFill="1" applyBorder="1" applyAlignment="1">
      <alignment horizontal="left" vertical="center" wrapText="1"/>
    </xf>
    <xf numFmtId="0" fontId="42" fillId="0" borderId="16" xfId="27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40" fillId="0" borderId="0" xfId="0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 wrapText="1"/>
    </xf>
    <xf numFmtId="49" fontId="40" fillId="0" borderId="0" xfId="0" applyNumberFormat="1" applyFont="1" applyFill="1" applyBorder="1" applyAlignment="1">
      <alignment horizontal="left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7"/>
  <sheetViews>
    <sheetView view="pageBreakPreview" zoomScale="70" zoomScaleNormal="70" zoomScaleSheetLayoutView="70" workbookViewId="0">
      <selection activeCell="D12" sqref="D12"/>
    </sheetView>
  </sheetViews>
  <sheetFormatPr defaultRowHeight="15.75" x14ac:dyDescent="0.25"/>
  <cols>
    <col min="1" max="1" width="7.625" style="3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29" customWidth="1"/>
    <col min="8" max="8" width="16.75" style="29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7" ht="15.75" customHeight="1" x14ac:dyDescent="0.25">
      <c r="A1" s="36"/>
      <c r="B1" s="17"/>
      <c r="C1" s="15"/>
      <c r="D1" s="30"/>
      <c r="E1" s="30"/>
      <c r="F1" s="30"/>
      <c r="G1" s="31"/>
      <c r="H1" s="31"/>
      <c r="I1" s="18"/>
      <c r="J1" s="16"/>
      <c r="K1" s="16"/>
    </row>
    <row r="2" spans="1:17" ht="15.75" customHeight="1" x14ac:dyDescent="0.25">
      <c r="A2" s="36"/>
      <c r="B2" s="17"/>
      <c r="C2" s="15"/>
      <c r="D2" s="30"/>
      <c r="E2" s="30"/>
      <c r="F2" s="30"/>
      <c r="G2" s="31"/>
      <c r="H2" s="31"/>
      <c r="I2" s="18"/>
      <c r="J2" s="16"/>
      <c r="K2" s="16"/>
    </row>
    <row r="3" spans="1:17" ht="15.75" customHeight="1" x14ac:dyDescent="0.25">
      <c r="A3" s="96" t="s">
        <v>11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</row>
    <row r="4" spans="1:17" ht="15.75" customHeight="1" x14ac:dyDescent="0.25">
      <c r="A4" s="97" t="s">
        <v>0</v>
      </c>
      <c r="B4" s="91" t="s">
        <v>2</v>
      </c>
      <c r="C4" s="98" t="s">
        <v>13</v>
      </c>
      <c r="D4" s="98"/>
      <c r="E4" s="98"/>
      <c r="F4" s="98"/>
      <c r="G4" s="98"/>
      <c r="H4" s="98"/>
      <c r="I4" s="98"/>
      <c r="J4" s="98" t="s">
        <v>14</v>
      </c>
      <c r="K4" s="98"/>
      <c r="L4" s="98"/>
      <c r="M4" s="98"/>
      <c r="N4" s="98"/>
      <c r="O4" s="98"/>
      <c r="P4" s="98"/>
    </row>
    <row r="5" spans="1:17" ht="33" customHeight="1" x14ac:dyDescent="0.25">
      <c r="A5" s="97"/>
      <c r="B5" s="91"/>
      <c r="C5" s="91" t="s">
        <v>79</v>
      </c>
      <c r="D5" s="91"/>
      <c r="E5" s="91"/>
      <c r="F5" s="91"/>
      <c r="G5" s="91"/>
      <c r="H5" s="91"/>
      <c r="I5" s="91"/>
      <c r="J5" s="91" t="s">
        <v>79</v>
      </c>
      <c r="K5" s="91"/>
      <c r="L5" s="91"/>
      <c r="M5" s="91"/>
      <c r="N5" s="91"/>
      <c r="O5" s="91"/>
      <c r="P5" s="91"/>
    </row>
    <row r="6" spans="1:17" ht="33.75" customHeight="1" x14ac:dyDescent="0.25">
      <c r="A6" s="97"/>
      <c r="B6" s="91"/>
      <c r="C6" s="91" t="s">
        <v>7</v>
      </c>
      <c r="D6" s="91"/>
      <c r="E6" s="91"/>
      <c r="F6" s="91"/>
      <c r="G6" s="91" t="s">
        <v>36</v>
      </c>
      <c r="H6" s="92"/>
      <c r="I6" s="92"/>
      <c r="J6" s="91" t="s">
        <v>7</v>
      </c>
      <c r="K6" s="91"/>
      <c r="L6" s="91"/>
      <c r="M6" s="91"/>
      <c r="N6" s="91" t="s">
        <v>36</v>
      </c>
      <c r="O6" s="92"/>
      <c r="P6" s="92"/>
    </row>
    <row r="7" spans="1:17" s="6" customFormat="1" ht="63" x14ac:dyDescent="0.25">
      <c r="A7" s="97"/>
      <c r="B7" s="91"/>
      <c r="C7" s="32" t="s">
        <v>12</v>
      </c>
      <c r="D7" s="32" t="s">
        <v>5</v>
      </c>
      <c r="E7" s="32" t="s">
        <v>33</v>
      </c>
      <c r="F7" s="32" t="s">
        <v>6</v>
      </c>
      <c r="G7" s="32" t="s">
        <v>8</v>
      </c>
      <c r="H7" s="32" t="s">
        <v>20</v>
      </c>
      <c r="I7" s="8" t="s">
        <v>19</v>
      </c>
      <c r="J7" s="32" t="s">
        <v>12</v>
      </c>
      <c r="K7" s="32" t="s">
        <v>5</v>
      </c>
      <c r="L7" s="32" t="s">
        <v>33</v>
      </c>
      <c r="M7" s="32" t="s">
        <v>6</v>
      </c>
      <c r="N7" s="32" t="s">
        <v>8</v>
      </c>
      <c r="O7" s="32" t="s">
        <v>20</v>
      </c>
      <c r="P7" s="8" t="s">
        <v>19</v>
      </c>
    </row>
    <row r="8" spans="1:17" s="7" customFormat="1" x14ac:dyDescent="0.25">
      <c r="A8" s="34">
        <v>1</v>
      </c>
      <c r="B8" s="32">
        <v>2</v>
      </c>
      <c r="C8" s="34">
        <v>3</v>
      </c>
      <c r="D8" s="32">
        <v>4</v>
      </c>
      <c r="E8" s="34">
        <v>5</v>
      </c>
      <c r="F8" s="32">
        <v>6</v>
      </c>
      <c r="G8" s="34">
        <v>7</v>
      </c>
      <c r="H8" s="32">
        <v>8</v>
      </c>
      <c r="I8" s="34">
        <v>9</v>
      </c>
      <c r="J8" s="32">
        <v>10</v>
      </c>
      <c r="K8" s="34">
        <v>11</v>
      </c>
      <c r="L8" s="32">
        <v>12</v>
      </c>
      <c r="M8" s="34">
        <v>13</v>
      </c>
      <c r="N8" s="32">
        <v>14</v>
      </c>
      <c r="O8" s="34">
        <v>15</v>
      </c>
      <c r="P8" s="32">
        <v>16</v>
      </c>
    </row>
    <row r="9" spans="1:17" s="7" customFormat="1" ht="58.5" customHeight="1" x14ac:dyDescent="0.25">
      <c r="A9" s="35">
        <v>1</v>
      </c>
      <c r="B9" s="9" t="s">
        <v>39</v>
      </c>
      <c r="C9" s="32" t="s">
        <v>35</v>
      </c>
      <c r="D9" s="32" t="s">
        <v>35</v>
      </c>
      <c r="E9" s="32" t="s">
        <v>35</v>
      </c>
      <c r="F9" s="32" t="s">
        <v>35</v>
      </c>
      <c r="G9" s="32" t="s">
        <v>35</v>
      </c>
      <c r="H9" s="32" t="s">
        <v>35</v>
      </c>
      <c r="I9" s="32"/>
      <c r="J9" s="32" t="s">
        <v>35</v>
      </c>
      <c r="K9" s="32" t="s">
        <v>35</v>
      </c>
      <c r="L9" s="32" t="s">
        <v>35</v>
      </c>
      <c r="M9" s="32" t="s">
        <v>35</v>
      </c>
      <c r="N9" s="32" t="s">
        <v>35</v>
      </c>
      <c r="O9" s="32" t="s">
        <v>35</v>
      </c>
      <c r="P9" s="32"/>
    </row>
    <row r="10" spans="1:17" s="38" customFormat="1" ht="39" customHeight="1" x14ac:dyDescent="0.25">
      <c r="A10" s="35" t="s">
        <v>28</v>
      </c>
      <c r="B10" s="9" t="s">
        <v>26</v>
      </c>
      <c r="C10" s="32">
        <v>10</v>
      </c>
      <c r="D10" s="19" t="s">
        <v>75</v>
      </c>
      <c r="E10" s="32">
        <v>0.41</v>
      </c>
      <c r="F10" s="39" t="s">
        <v>3</v>
      </c>
      <c r="G10" s="10" t="s">
        <v>74</v>
      </c>
      <c r="H10" s="32">
        <v>2394</v>
      </c>
      <c r="I10" s="11">
        <v>1050.2478000000001</v>
      </c>
      <c r="J10" s="32">
        <v>10</v>
      </c>
      <c r="K10" s="19" t="s">
        <v>75</v>
      </c>
      <c r="L10" s="32">
        <v>0.41</v>
      </c>
      <c r="M10" s="39" t="s">
        <v>3</v>
      </c>
      <c r="N10" s="10" t="s">
        <v>74</v>
      </c>
      <c r="O10" s="32">
        <v>2394</v>
      </c>
      <c r="P10" s="11">
        <f>O10*L10*Q10</f>
        <v>1050.2478000000001</v>
      </c>
      <c r="Q10" s="7">
        <v>1.07</v>
      </c>
    </row>
    <row r="11" spans="1:17" s="7" customFormat="1" ht="36.75" customHeight="1" x14ac:dyDescent="0.25">
      <c r="A11" s="35" t="s">
        <v>29</v>
      </c>
      <c r="B11" s="9" t="s">
        <v>27</v>
      </c>
      <c r="C11" s="32">
        <v>10</v>
      </c>
      <c r="D11" s="19" t="s">
        <v>75</v>
      </c>
      <c r="E11" s="32">
        <v>0.12</v>
      </c>
      <c r="F11" s="39" t="s">
        <v>3</v>
      </c>
      <c r="G11" s="10" t="s">
        <v>74</v>
      </c>
      <c r="H11" s="32">
        <v>2394</v>
      </c>
      <c r="I11" s="11">
        <v>307.38959999999997</v>
      </c>
      <c r="J11" s="32">
        <v>10</v>
      </c>
      <c r="K11" s="19" t="s">
        <v>75</v>
      </c>
      <c r="L11" s="32">
        <v>0.12</v>
      </c>
      <c r="M11" s="39" t="s">
        <v>3</v>
      </c>
      <c r="N11" s="10" t="s">
        <v>74</v>
      </c>
      <c r="O11" s="32">
        <v>2394</v>
      </c>
      <c r="P11" s="11">
        <f>O11*L11*Q11</f>
        <v>307.38959999999997</v>
      </c>
      <c r="Q11" s="7">
        <v>1.07</v>
      </c>
    </row>
    <row r="12" spans="1:17" s="7" customFormat="1" x14ac:dyDescent="0.25">
      <c r="A12" s="35" t="s">
        <v>1</v>
      </c>
      <c r="B12" s="9" t="s">
        <v>1</v>
      </c>
      <c r="C12" s="32"/>
      <c r="D12" s="19"/>
      <c r="E12" s="32"/>
      <c r="F12" s="39"/>
      <c r="G12" s="10"/>
      <c r="H12" s="32"/>
      <c r="I12" s="11"/>
      <c r="J12" s="32"/>
      <c r="K12" s="19"/>
      <c r="L12" s="32"/>
      <c r="M12" s="39"/>
      <c r="N12" s="10"/>
      <c r="O12" s="32"/>
      <c r="P12" s="11"/>
    </row>
    <row r="13" spans="1:17" s="7" customFormat="1" x14ac:dyDescent="0.25">
      <c r="A13" s="35">
        <v>2</v>
      </c>
      <c r="B13" s="21" t="s">
        <v>37</v>
      </c>
      <c r="C13" s="32" t="s">
        <v>35</v>
      </c>
      <c r="D13" s="32" t="s">
        <v>35</v>
      </c>
      <c r="E13" s="32"/>
      <c r="F13" s="32" t="s">
        <v>35</v>
      </c>
      <c r="G13" s="32" t="s">
        <v>35</v>
      </c>
      <c r="H13" s="32" t="s">
        <v>35</v>
      </c>
      <c r="I13" s="32"/>
      <c r="J13" s="32" t="s">
        <v>35</v>
      </c>
      <c r="K13" s="32" t="s">
        <v>35</v>
      </c>
      <c r="L13" s="32"/>
      <c r="M13" s="32" t="s">
        <v>35</v>
      </c>
      <c r="N13" s="32" t="s">
        <v>35</v>
      </c>
      <c r="O13" s="32" t="s">
        <v>35</v>
      </c>
      <c r="P13" s="32"/>
    </row>
    <row r="14" spans="1:17" s="7" customFormat="1" ht="31.5" x14ac:dyDescent="0.25">
      <c r="A14" s="35" t="s">
        <v>30</v>
      </c>
      <c r="B14" s="9" t="s">
        <v>26</v>
      </c>
      <c r="C14" s="32"/>
      <c r="D14" s="19" t="s">
        <v>77</v>
      </c>
      <c r="E14" s="32">
        <v>0.53</v>
      </c>
      <c r="F14" s="39" t="s">
        <v>3</v>
      </c>
      <c r="G14" s="10" t="s">
        <v>76</v>
      </c>
      <c r="H14" s="32">
        <v>1428</v>
      </c>
      <c r="I14" s="11">
        <v>802.25040000000013</v>
      </c>
      <c r="J14" s="32"/>
      <c r="K14" s="19" t="s">
        <v>77</v>
      </c>
      <c r="L14" s="32">
        <v>0.53</v>
      </c>
      <c r="M14" s="39" t="s">
        <v>3</v>
      </c>
      <c r="N14" s="10" t="s">
        <v>76</v>
      </c>
      <c r="O14" s="32">
        <v>1428</v>
      </c>
      <c r="P14" s="11">
        <f>O14*L14*Q14</f>
        <v>802.25040000000013</v>
      </c>
      <c r="Q14" s="7">
        <v>1.06</v>
      </c>
    </row>
    <row r="15" spans="1:17" s="7" customFormat="1" x14ac:dyDescent="0.25">
      <c r="A15" s="35" t="s">
        <v>1</v>
      </c>
      <c r="B15" s="9" t="s">
        <v>1</v>
      </c>
      <c r="C15" s="32"/>
      <c r="D15" s="19"/>
      <c r="E15" s="32"/>
      <c r="F15" s="39"/>
      <c r="G15" s="10"/>
      <c r="H15" s="32"/>
      <c r="I15" s="11"/>
      <c r="J15" s="32"/>
      <c r="K15" s="19"/>
      <c r="L15" s="32"/>
      <c r="M15" s="39"/>
      <c r="N15" s="10"/>
      <c r="O15" s="32"/>
      <c r="P15" s="11"/>
    </row>
    <row r="16" spans="1:17" s="7" customFormat="1" ht="27" customHeight="1" x14ac:dyDescent="0.25">
      <c r="A16" s="35">
        <v>3</v>
      </c>
      <c r="B16" s="22" t="s">
        <v>9</v>
      </c>
      <c r="C16" s="32" t="s">
        <v>35</v>
      </c>
      <c r="D16" s="32" t="s">
        <v>35</v>
      </c>
      <c r="E16" s="32"/>
      <c r="F16" s="32" t="s">
        <v>35</v>
      </c>
      <c r="G16" s="32" t="s">
        <v>35</v>
      </c>
      <c r="H16" s="32" t="s">
        <v>35</v>
      </c>
      <c r="I16" s="32"/>
      <c r="J16" s="32" t="s">
        <v>35</v>
      </c>
      <c r="K16" s="32" t="s">
        <v>35</v>
      </c>
      <c r="L16" s="32"/>
      <c r="M16" s="32" t="s">
        <v>35</v>
      </c>
      <c r="N16" s="32" t="s">
        <v>35</v>
      </c>
      <c r="O16" s="32" t="s">
        <v>35</v>
      </c>
      <c r="P16" s="32"/>
    </row>
    <row r="17" spans="1:17" s="7" customFormat="1" ht="35.25" customHeight="1" x14ac:dyDescent="0.25">
      <c r="A17" s="35" t="s">
        <v>31</v>
      </c>
      <c r="B17" s="9" t="s">
        <v>26</v>
      </c>
      <c r="C17" s="32"/>
      <c r="D17" s="19" t="s">
        <v>38</v>
      </c>
      <c r="E17" s="32"/>
      <c r="F17" s="20" t="s">
        <v>10</v>
      </c>
      <c r="G17" s="10" t="s">
        <v>73</v>
      </c>
      <c r="H17" s="32">
        <v>41090</v>
      </c>
      <c r="I17" s="11"/>
      <c r="J17" s="32"/>
      <c r="K17" s="19" t="s">
        <v>38</v>
      </c>
      <c r="L17" s="32"/>
      <c r="M17" s="20" t="s">
        <v>10</v>
      </c>
      <c r="N17" s="32" t="s">
        <v>73</v>
      </c>
      <c r="O17" s="32">
        <v>41090</v>
      </c>
      <c r="P17" s="11"/>
      <c r="Q17" s="7">
        <v>1.07</v>
      </c>
    </row>
    <row r="18" spans="1:17" s="7" customFormat="1" ht="23.25" customHeight="1" x14ac:dyDescent="0.25">
      <c r="A18" s="35" t="s">
        <v>32</v>
      </c>
      <c r="B18" s="9" t="s">
        <v>27</v>
      </c>
      <c r="C18" s="32"/>
      <c r="D18" s="19" t="s">
        <v>38</v>
      </c>
      <c r="E18" s="32"/>
      <c r="F18" s="20" t="s">
        <v>10</v>
      </c>
      <c r="G18" s="10" t="s">
        <v>35</v>
      </c>
      <c r="H18" s="32">
        <v>0</v>
      </c>
      <c r="I18" s="11"/>
      <c r="J18" s="32"/>
      <c r="K18" s="19" t="s">
        <v>38</v>
      </c>
      <c r="L18" s="32"/>
      <c r="M18" s="20" t="s">
        <v>10</v>
      </c>
      <c r="N18" s="32" t="s">
        <v>35</v>
      </c>
      <c r="O18" s="32">
        <v>0</v>
      </c>
      <c r="P18" s="11"/>
    </row>
    <row r="19" spans="1:17" s="7" customFormat="1" x14ac:dyDescent="0.25">
      <c r="A19" s="35" t="s">
        <v>1</v>
      </c>
      <c r="B19" s="9" t="s">
        <v>1</v>
      </c>
      <c r="C19" s="32"/>
      <c r="D19" s="19"/>
      <c r="E19" s="32"/>
      <c r="F19" s="20"/>
      <c r="G19" s="10"/>
      <c r="H19" s="32"/>
      <c r="I19" s="11"/>
      <c r="J19" s="32"/>
      <c r="K19" s="19"/>
      <c r="L19" s="32"/>
      <c r="M19" s="20"/>
      <c r="N19" s="10"/>
      <c r="O19" s="32"/>
      <c r="P19" s="11"/>
    </row>
    <row r="20" spans="1:17" s="7" customFormat="1" x14ac:dyDescent="0.25">
      <c r="A20" s="35">
        <v>4</v>
      </c>
      <c r="B20" s="9" t="s">
        <v>4</v>
      </c>
      <c r="C20" s="32"/>
      <c r="D20" s="19"/>
      <c r="E20" s="32"/>
      <c r="F20" s="32"/>
      <c r="G20" s="32"/>
      <c r="H20" s="32"/>
      <c r="I20" s="11"/>
      <c r="J20" s="32"/>
      <c r="K20" s="19"/>
      <c r="L20" s="32"/>
      <c r="M20" s="32"/>
      <c r="N20" s="32"/>
      <c r="O20" s="32"/>
      <c r="P20" s="11"/>
    </row>
    <row r="21" spans="1:17" s="7" customFormat="1" ht="31.5" x14ac:dyDescent="0.25">
      <c r="A21" s="35" t="s">
        <v>34</v>
      </c>
      <c r="B21" s="9" t="s">
        <v>26</v>
      </c>
      <c r="C21" s="32"/>
      <c r="D21" s="19"/>
      <c r="E21" s="32">
        <v>0.53</v>
      </c>
      <c r="F21" s="39" t="s">
        <v>3</v>
      </c>
      <c r="G21" s="10" t="s">
        <v>69</v>
      </c>
      <c r="H21" s="32">
        <v>611</v>
      </c>
      <c r="I21" s="11">
        <v>647.66000000000008</v>
      </c>
      <c r="J21" s="32"/>
      <c r="K21" s="19"/>
      <c r="L21" s="32">
        <v>0.53</v>
      </c>
      <c r="M21" s="39" t="s">
        <v>3</v>
      </c>
      <c r="N21" s="10" t="s">
        <v>69</v>
      </c>
      <c r="O21" s="1">
        <v>611</v>
      </c>
      <c r="P21" s="11">
        <f>(L21*2)*611</f>
        <v>647.66000000000008</v>
      </c>
    </row>
    <row r="22" spans="1:17" s="7" customFormat="1" ht="31.5" x14ac:dyDescent="0.25">
      <c r="A22" s="35" t="s">
        <v>40</v>
      </c>
      <c r="B22" s="9" t="s">
        <v>27</v>
      </c>
      <c r="C22" s="32"/>
      <c r="D22" s="19"/>
      <c r="E22" s="32"/>
      <c r="F22" s="39" t="s">
        <v>3</v>
      </c>
      <c r="G22" s="10"/>
      <c r="H22" s="32"/>
      <c r="I22" s="11"/>
      <c r="J22" s="32"/>
      <c r="K22" s="19"/>
      <c r="L22" s="32"/>
      <c r="M22" s="39" t="s">
        <v>3</v>
      </c>
      <c r="N22" s="10"/>
      <c r="O22" s="32"/>
      <c r="P22" s="11"/>
    </row>
    <row r="23" spans="1:17" s="7" customFormat="1" ht="15" customHeight="1" x14ac:dyDescent="0.25">
      <c r="A23" s="35" t="s">
        <v>1</v>
      </c>
      <c r="B23" s="9" t="s">
        <v>1</v>
      </c>
      <c r="C23" s="32"/>
      <c r="D23" s="19"/>
      <c r="E23" s="32"/>
      <c r="F23" s="39"/>
      <c r="G23" s="10"/>
      <c r="H23" s="32"/>
      <c r="I23" s="11"/>
      <c r="J23" s="32"/>
      <c r="K23" s="19"/>
      <c r="L23" s="32"/>
      <c r="M23" s="39"/>
      <c r="N23" s="10"/>
      <c r="O23" s="32"/>
      <c r="P23" s="11"/>
    </row>
    <row r="24" spans="1:17" ht="50.25" customHeight="1" x14ac:dyDescent="0.25">
      <c r="A24" s="35"/>
      <c r="B24" s="26" t="s">
        <v>21</v>
      </c>
      <c r="C24" s="12"/>
      <c r="D24" s="32"/>
      <c r="E24" s="32"/>
      <c r="F24" s="32"/>
      <c r="G24" s="1"/>
      <c r="H24" s="1"/>
      <c r="I24" s="13">
        <v>2807.5478000000003</v>
      </c>
      <c r="J24" s="12"/>
      <c r="K24" s="32"/>
      <c r="L24" s="32"/>
      <c r="M24" s="32"/>
      <c r="N24" s="1"/>
      <c r="O24" s="1"/>
      <c r="P24" s="13">
        <f>P10+P11+P21+P14</f>
        <v>2807.5478000000003</v>
      </c>
    </row>
    <row r="25" spans="1:17" ht="15.75" customHeight="1" x14ac:dyDescent="0.25">
      <c r="D25" s="5"/>
      <c r="J25" s="16"/>
      <c r="K25" s="16"/>
    </row>
    <row r="26" spans="1:17" s="27" customFormat="1" ht="18.75" customHeight="1" x14ac:dyDescent="0.25">
      <c r="A26" s="93"/>
      <c r="B26" s="93"/>
      <c r="C26" s="93"/>
      <c r="D26" s="93"/>
      <c r="E26" s="93"/>
      <c r="F26" s="93"/>
      <c r="G26" s="93"/>
      <c r="H26" s="31"/>
      <c r="I26" s="18"/>
    </row>
    <row r="27" spans="1:17" s="27" customFormat="1" ht="41.25" customHeight="1" x14ac:dyDescent="0.25">
      <c r="A27" s="93"/>
      <c r="B27" s="93"/>
      <c r="C27" s="93"/>
      <c r="D27" s="93"/>
      <c r="E27" s="93"/>
      <c r="F27" s="93"/>
      <c r="G27" s="93"/>
      <c r="H27" s="31"/>
      <c r="I27" s="18"/>
    </row>
    <row r="28" spans="1:17" s="27" customFormat="1" ht="38.25" customHeight="1" x14ac:dyDescent="0.25">
      <c r="A28" s="93"/>
      <c r="B28" s="93"/>
      <c r="C28" s="93"/>
      <c r="D28" s="93"/>
      <c r="E28" s="93"/>
      <c r="F28" s="93"/>
      <c r="G28" s="93"/>
      <c r="H28" s="40"/>
      <c r="I28" s="18"/>
    </row>
    <row r="29" spans="1:17" s="27" customFormat="1" ht="18.75" customHeight="1" x14ac:dyDescent="0.25">
      <c r="A29" s="94"/>
      <c r="B29" s="94"/>
      <c r="C29" s="94"/>
      <c r="D29" s="94"/>
      <c r="E29" s="94"/>
      <c r="F29" s="94"/>
      <c r="G29" s="94"/>
      <c r="H29" s="31"/>
      <c r="I29" s="18"/>
    </row>
    <row r="30" spans="1:17" s="27" customFormat="1" ht="217.5" customHeight="1" x14ac:dyDescent="0.25">
      <c r="A30" s="88"/>
      <c r="B30" s="95"/>
      <c r="C30" s="95"/>
      <c r="D30" s="95"/>
      <c r="E30" s="95"/>
      <c r="F30" s="95"/>
      <c r="G30" s="95"/>
      <c r="H30" s="31"/>
      <c r="I30" s="18"/>
    </row>
    <row r="31" spans="1:17" ht="53.25" customHeight="1" x14ac:dyDescent="0.25">
      <c r="A31" s="88"/>
      <c r="B31" s="89"/>
      <c r="C31" s="89"/>
      <c r="D31" s="89"/>
      <c r="E31" s="89"/>
      <c r="F31" s="89"/>
      <c r="G31" s="89"/>
    </row>
    <row r="32" spans="1:17" x14ac:dyDescent="0.25">
      <c r="A32" s="90"/>
      <c r="B32" s="90"/>
      <c r="C32" s="90"/>
      <c r="D32" s="90"/>
      <c r="E32" s="90"/>
      <c r="F32" s="90"/>
      <c r="G32" s="90"/>
    </row>
    <row r="33" spans="1:16" s="5" customFormat="1" x14ac:dyDescent="0.25">
      <c r="A33" s="33"/>
      <c r="B33" s="40"/>
      <c r="D33" s="2"/>
      <c r="G33" s="29"/>
      <c r="H33" s="29"/>
      <c r="I33" s="3"/>
      <c r="J33" s="4"/>
      <c r="K33" s="4"/>
      <c r="L33" s="4"/>
      <c r="M33" s="4"/>
      <c r="N33" s="4"/>
      <c r="O33" s="4"/>
      <c r="P33" s="4"/>
    </row>
    <row r="37" spans="1:16" s="5" customFormat="1" x14ac:dyDescent="0.25">
      <c r="A37" s="33"/>
      <c r="B37" s="40"/>
      <c r="D37" s="2"/>
      <c r="G37" s="29"/>
      <c r="H37" s="29"/>
      <c r="I37" s="3"/>
      <c r="J37" s="4"/>
      <c r="K37" s="4"/>
      <c r="L37" s="4"/>
      <c r="M37" s="4"/>
      <c r="N37" s="4"/>
      <c r="O37" s="4"/>
      <c r="P37" s="4"/>
    </row>
  </sheetData>
  <mergeCells count="18">
    <mergeCell ref="A3:P3"/>
    <mergeCell ref="A4:A7"/>
    <mergeCell ref="B4:B7"/>
    <mergeCell ref="C4:I4"/>
    <mergeCell ref="J4:P4"/>
    <mergeCell ref="C5:I5"/>
    <mergeCell ref="J5:P5"/>
    <mergeCell ref="C6:F6"/>
    <mergeCell ref="G6:I6"/>
    <mergeCell ref="J6:M6"/>
    <mergeCell ref="A31:G31"/>
    <mergeCell ref="A32:G32"/>
    <mergeCell ref="N6:P6"/>
    <mergeCell ref="A26:G26"/>
    <mergeCell ref="A27:G27"/>
    <mergeCell ref="A28:G28"/>
    <mergeCell ref="A29:G29"/>
    <mergeCell ref="A30:G30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5"/>
  <sheetViews>
    <sheetView tabSelected="1" topLeftCell="A19" zoomScale="70" zoomScaleNormal="70" zoomScaleSheetLayoutView="70" workbookViewId="0">
      <selection activeCell="D22" sqref="D22"/>
    </sheetView>
  </sheetViews>
  <sheetFormatPr defaultRowHeight="15.75" x14ac:dyDescent="0.25"/>
  <cols>
    <col min="1" max="1" width="6.375" style="46" customWidth="1"/>
    <col min="2" max="2" width="26.375" style="47" customWidth="1"/>
    <col min="3" max="3" width="14" style="48" customWidth="1"/>
    <col min="4" max="4" width="23.5" style="47" customWidth="1"/>
    <col min="5" max="5" width="16.875" style="48" customWidth="1"/>
    <col min="6" max="6" width="9.625" style="48" customWidth="1"/>
    <col min="7" max="8" width="9.625" style="49" customWidth="1"/>
    <col min="9" max="9" width="9.625" style="50" customWidth="1"/>
    <col min="10" max="13" width="9.625" style="51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7" ht="15.75" customHeight="1" x14ac:dyDescent="0.25">
      <c r="P1" s="23" t="s">
        <v>17</v>
      </c>
    </row>
    <row r="2" spans="1:17" ht="24" customHeight="1" x14ac:dyDescent="0.3">
      <c r="P2" s="24" t="s">
        <v>15</v>
      </c>
    </row>
    <row r="3" spans="1:17" ht="24" customHeight="1" x14ac:dyDescent="0.3">
      <c r="P3" s="24" t="s">
        <v>16</v>
      </c>
      <c r="Q3" s="27"/>
    </row>
    <row r="4" spans="1:17" ht="54" customHeight="1" x14ac:dyDescent="0.25">
      <c r="B4" s="108" t="s">
        <v>18</v>
      </c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25"/>
      <c r="P4" s="25"/>
      <c r="Q4" s="31"/>
    </row>
    <row r="5" spans="1:17" ht="22.5" customHeight="1" x14ac:dyDescent="0.3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27"/>
    </row>
    <row r="6" spans="1:17" ht="22.5" customHeight="1" x14ac:dyDescent="0.25">
      <c r="A6" s="110" t="s">
        <v>66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27"/>
    </row>
    <row r="7" spans="1:17" ht="22.5" customHeight="1" x14ac:dyDescent="0.25">
      <c r="A7" s="110" t="s">
        <v>67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27"/>
    </row>
    <row r="8" spans="1:17" ht="22.5" customHeight="1" x14ac:dyDescent="0.25">
      <c r="A8" s="110" t="s">
        <v>82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27"/>
    </row>
    <row r="9" spans="1:17" x14ac:dyDescent="0.25">
      <c r="A9" s="99" t="s">
        <v>78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</row>
    <row r="10" spans="1:17" ht="15.75" customHeight="1" x14ac:dyDescent="0.25">
      <c r="A10" s="99" t="s">
        <v>80</v>
      </c>
      <c r="B10" s="99"/>
      <c r="C10" s="99"/>
      <c r="D10" s="80" t="s">
        <v>81</v>
      </c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</row>
    <row r="11" spans="1:17" x14ac:dyDescent="0.25">
      <c r="A11" s="99" t="s">
        <v>83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</row>
    <row r="12" spans="1:17" x14ac:dyDescent="0.25">
      <c r="A12" s="99" t="s">
        <v>62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</row>
    <row r="13" spans="1:17" x14ac:dyDescent="0.25">
      <c r="A13" s="99" t="s">
        <v>63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</row>
    <row r="14" spans="1:17" x14ac:dyDescent="0.25">
      <c r="A14" s="99" t="s">
        <v>64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</row>
    <row r="15" spans="1:17" x14ac:dyDescent="0.25">
      <c r="A15" s="100" t="s">
        <v>65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</row>
    <row r="16" spans="1:17" ht="47.25" customHeight="1" x14ac:dyDescent="0.25">
      <c r="A16" s="105" t="s">
        <v>24</v>
      </c>
      <c r="B16" s="106"/>
      <c r="C16" s="106"/>
      <c r="D16" s="107"/>
      <c r="E16" s="52"/>
      <c r="F16" s="53"/>
      <c r="G16" s="54"/>
      <c r="H16" s="54"/>
      <c r="I16" s="54"/>
      <c r="J16" s="54"/>
      <c r="K16" s="54"/>
      <c r="L16" s="54"/>
      <c r="M16" s="54"/>
      <c r="N16" s="14"/>
      <c r="O16" s="16"/>
      <c r="P16" s="41"/>
    </row>
    <row r="17" spans="1:16" ht="55.5" customHeight="1" x14ac:dyDescent="0.25">
      <c r="A17" s="37" t="s">
        <v>0</v>
      </c>
      <c r="B17" s="42" t="s">
        <v>23</v>
      </c>
      <c r="C17" s="55" t="s">
        <v>13</v>
      </c>
      <c r="D17" s="56" t="s">
        <v>14</v>
      </c>
      <c r="E17" s="49"/>
      <c r="F17" s="57"/>
      <c r="G17" s="57"/>
      <c r="H17" s="58"/>
      <c r="I17" s="58"/>
      <c r="J17" s="58"/>
      <c r="K17" s="58"/>
      <c r="L17" s="58"/>
      <c r="M17" s="58"/>
      <c r="N17" s="18"/>
      <c r="O17" s="31"/>
      <c r="P17" s="41"/>
    </row>
    <row r="18" spans="1:16" ht="22.5" customHeight="1" x14ac:dyDescent="0.25">
      <c r="A18" s="37">
        <v>1</v>
      </c>
      <c r="B18" s="42">
        <v>2</v>
      </c>
      <c r="C18" s="55">
        <v>3</v>
      </c>
      <c r="D18" s="42">
        <v>4</v>
      </c>
      <c r="E18" s="49"/>
      <c r="F18" s="57"/>
      <c r="G18" s="53"/>
      <c r="H18" s="52"/>
      <c r="I18" s="52"/>
      <c r="J18" s="52"/>
      <c r="K18" s="52"/>
      <c r="L18" s="52"/>
      <c r="M18" s="52"/>
      <c r="N18" s="27"/>
      <c r="O18" s="27"/>
      <c r="P18" s="41"/>
    </row>
    <row r="19" spans="1:16" ht="90" x14ac:dyDescent="0.25">
      <c r="A19" s="28">
        <v>1</v>
      </c>
      <c r="B19" s="43" t="s">
        <v>25</v>
      </c>
      <c r="C19" s="44">
        <v>2807.5478000000003</v>
      </c>
      <c r="D19" s="44">
        <f>т5!P24</f>
        <v>2807.5478000000003</v>
      </c>
      <c r="E19" s="49"/>
      <c r="F19" s="52"/>
      <c r="G19" s="53"/>
      <c r="H19" s="54"/>
      <c r="I19" s="54"/>
      <c r="J19" s="54"/>
      <c r="K19" s="54"/>
      <c r="L19" s="54"/>
      <c r="M19" s="54"/>
      <c r="N19" s="27"/>
      <c r="O19" s="27"/>
      <c r="P19" s="41"/>
    </row>
    <row r="20" spans="1:16" ht="26.25" customHeight="1" x14ac:dyDescent="0.25">
      <c r="A20" s="28">
        <v>2</v>
      </c>
      <c r="B20" s="43" t="s">
        <v>68</v>
      </c>
      <c r="C20" s="44">
        <v>561.50956000000008</v>
      </c>
      <c r="D20" s="45">
        <f>D19*20%</f>
        <v>561.50956000000008</v>
      </c>
      <c r="E20" s="49"/>
      <c r="F20" s="101" t="s">
        <v>45</v>
      </c>
      <c r="G20" s="102"/>
      <c r="H20" s="102"/>
      <c r="I20" s="102"/>
      <c r="J20" s="102"/>
      <c r="K20" s="102"/>
      <c r="L20" s="102"/>
      <c r="M20" s="102"/>
      <c r="N20" s="102"/>
      <c r="O20" s="103"/>
    </row>
    <row r="21" spans="1:16" ht="111.75" customHeight="1" x14ac:dyDescent="0.25">
      <c r="A21" s="28">
        <v>3</v>
      </c>
      <c r="B21" s="43" t="s">
        <v>52</v>
      </c>
      <c r="C21" s="44">
        <v>3369.0573600000002</v>
      </c>
      <c r="D21" s="45">
        <f>D19+D20</f>
        <v>3369.0573600000002</v>
      </c>
      <c r="E21" s="49"/>
      <c r="F21" s="77">
        <v>2018</v>
      </c>
      <c r="G21" s="77">
        <v>2019</v>
      </c>
      <c r="H21" s="77">
        <v>2020</v>
      </c>
      <c r="I21" s="77">
        <v>2021</v>
      </c>
      <c r="J21" s="77">
        <v>2022</v>
      </c>
      <c r="K21" s="77">
        <v>2023</v>
      </c>
      <c r="L21" s="77">
        <v>2024</v>
      </c>
      <c r="M21" s="77">
        <v>2025</v>
      </c>
      <c r="N21" s="77">
        <v>2026</v>
      </c>
      <c r="O21" s="77">
        <v>2027</v>
      </c>
    </row>
    <row r="22" spans="1:16" ht="48.75" x14ac:dyDescent="0.25">
      <c r="A22" s="28" t="s">
        <v>42</v>
      </c>
      <c r="B22" s="59" t="s">
        <v>53</v>
      </c>
      <c r="C22" s="44">
        <v>4126.370409683891</v>
      </c>
      <c r="D22" s="45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4336.8228379976108</v>
      </c>
      <c r="E22" s="60"/>
      <c r="F22" s="81">
        <v>105.3</v>
      </c>
      <c r="G22" s="82">
        <v>106.8</v>
      </c>
      <c r="H22" s="82">
        <v>106.2</v>
      </c>
      <c r="I22" s="83">
        <v>105.1</v>
      </c>
      <c r="J22" s="87">
        <v>105.10035646544816</v>
      </c>
      <c r="K22" s="79">
        <v>104.90017622301767</v>
      </c>
      <c r="L22" s="78">
        <v>104.70002730372529</v>
      </c>
      <c r="M22" s="78">
        <v>104.70002730372529</v>
      </c>
      <c r="N22" s="78">
        <v>104.70002730372529</v>
      </c>
      <c r="O22" s="78">
        <v>104.70002730372529</v>
      </c>
    </row>
    <row r="23" spans="1:16" ht="64.5" x14ac:dyDescent="0.25">
      <c r="A23" s="28" t="s">
        <v>43</v>
      </c>
      <c r="B23" s="61" t="s">
        <v>54</v>
      </c>
      <c r="C23" s="44">
        <v>0</v>
      </c>
      <c r="D23" s="44">
        <v>0</v>
      </c>
      <c r="E23" s="51"/>
      <c r="F23" s="51"/>
      <c r="G23" s="54"/>
      <c r="H23" s="54" t="s">
        <v>22</v>
      </c>
      <c r="I23" s="54"/>
      <c r="J23" s="54"/>
      <c r="K23" s="54"/>
      <c r="L23" s="54"/>
      <c r="M23" s="54"/>
    </row>
    <row r="24" spans="1:16" ht="51.75" x14ac:dyDescent="0.25">
      <c r="A24" s="28" t="s">
        <v>44</v>
      </c>
      <c r="B24" s="61" t="s">
        <v>55</v>
      </c>
      <c r="C24" s="44">
        <v>3369.0573600000002</v>
      </c>
      <c r="D24" s="78">
        <f>D21-D23</f>
        <v>3369.0573600000002</v>
      </c>
      <c r="E24" s="51"/>
      <c r="F24" s="62"/>
      <c r="G24" s="54"/>
      <c r="H24" s="54"/>
      <c r="I24" s="54"/>
      <c r="J24" s="54"/>
      <c r="K24" s="54"/>
      <c r="L24" s="54"/>
      <c r="M24" s="54"/>
      <c r="P24" s="27"/>
    </row>
    <row r="25" spans="1:16" ht="78.75" x14ac:dyDescent="0.25">
      <c r="A25" s="28" t="s">
        <v>41</v>
      </c>
      <c r="B25" s="61" t="s">
        <v>56</v>
      </c>
      <c r="C25" s="44">
        <v>2680.4050512377039</v>
      </c>
      <c r="D25" s="78">
        <f>SUM(D26:D30)</f>
        <v>2680.4050512377039</v>
      </c>
      <c r="E25" s="63"/>
      <c r="F25" s="63"/>
      <c r="G25" s="64"/>
      <c r="H25" s="64"/>
      <c r="I25" s="64"/>
      <c r="J25" s="64"/>
      <c r="K25" s="64"/>
      <c r="L25" s="64"/>
      <c r="M25" s="64"/>
      <c r="P25" s="27"/>
    </row>
    <row r="26" spans="1:16" ht="16.5" x14ac:dyDescent="0.25">
      <c r="A26" s="28" t="s">
        <v>70</v>
      </c>
      <c r="B26" s="86" t="s">
        <v>84</v>
      </c>
      <c r="C26" s="44">
        <v>0</v>
      </c>
      <c r="D26" s="44">
        <f>VLOOKUP($D$10,'[1]Формат ИПР'!$D:$DG,66,0)*1000</f>
        <v>0</v>
      </c>
      <c r="E26" s="51"/>
      <c r="F26" s="51"/>
      <c r="G26" s="51"/>
      <c r="H26" s="51"/>
      <c r="I26" s="51"/>
      <c r="P26" s="27"/>
    </row>
    <row r="27" spans="1:16" ht="16.5" x14ac:dyDescent="0.25">
      <c r="A27" s="28" t="s">
        <v>71</v>
      </c>
      <c r="B27" s="86" t="s">
        <v>85</v>
      </c>
      <c r="C27" s="44">
        <v>0</v>
      </c>
      <c r="D27" s="44">
        <f>VLOOKUP($D$10,'[1]Формат ИПР'!$D:$DG,68,0)*1000</f>
        <v>0</v>
      </c>
      <c r="E27" s="51"/>
      <c r="F27" s="51"/>
      <c r="G27" s="51"/>
      <c r="H27" s="51"/>
      <c r="I27" s="51"/>
    </row>
    <row r="28" spans="1:16" ht="16.5" x14ac:dyDescent="0.25">
      <c r="A28" s="28" t="s">
        <v>72</v>
      </c>
      <c r="B28" s="86" t="s">
        <v>86</v>
      </c>
      <c r="C28" s="44">
        <v>0</v>
      </c>
      <c r="D28" s="44">
        <f>VLOOKUP($D$10,'[1]Формат ИПР'!$D:$DG,70,0)*1000</f>
        <v>0</v>
      </c>
      <c r="E28" s="65"/>
      <c r="F28" s="51"/>
      <c r="G28" s="51"/>
      <c r="H28" s="51"/>
      <c r="I28" s="51"/>
    </row>
    <row r="29" spans="1:16" ht="16.5" x14ac:dyDescent="0.25">
      <c r="A29" s="28" t="s">
        <v>46</v>
      </c>
      <c r="B29" s="86" t="s">
        <v>87</v>
      </c>
      <c r="C29" s="44">
        <v>2680.4050512377039</v>
      </c>
      <c r="D29" s="44">
        <f>VLOOKUP($D$10,'[1]Формат ИПР'!$D:$DG,72,0)*1000</f>
        <v>0</v>
      </c>
      <c r="E29" s="65"/>
      <c r="F29" s="51"/>
      <c r="G29" s="51"/>
      <c r="H29" s="51"/>
      <c r="I29" s="51"/>
    </row>
    <row r="30" spans="1:16" ht="16.5" x14ac:dyDescent="0.25">
      <c r="A30" s="28" t="s">
        <v>47</v>
      </c>
      <c r="B30" s="86" t="s">
        <v>88</v>
      </c>
      <c r="C30" s="44">
        <v>0</v>
      </c>
      <c r="D30" s="44">
        <f>VLOOKUP($D$10,'[1]Формат ИПР'!$D:$DG,74,0)*1000</f>
        <v>2680.4050512377039</v>
      </c>
      <c r="E30" s="65"/>
      <c r="F30" s="66"/>
      <c r="G30" s="51"/>
      <c r="H30" s="51"/>
      <c r="I30" s="51"/>
    </row>
    <row r="31" spans="1:16" ht="16.5" x14ac:dyDescent="0.25">
      <c r="A31" s="28" t="s">
        <v>89</v>
      </c>
      <c r="B31" s="86" t="s">
        <v>90</v>
      </c>
      <c r="C31" s="44">
        <v>0</v>
      </c>
      <c r="D31" s="44">
        <f>VLOOKUP($D$10,'[1]Формат ИПР'!$D:$DG,75,0)*1000</f>
        <v>0</v>
      </c>
      <c r="E31" s="65"/>
      <c r="F31" s="66"/>
      <c r="G31" s="51"/>
      <c r="H31" s="51"/>
      <c r="I31" s="51"/>
    </row>
    <row r="32" spans="1:16" ht="16.5" x14ac:dyDescent="0.25">
      <c r="A32" s="28" t="s">
        <v>91</v>
      </c>
      <c r="B32" s="86" t="s">
        <v>92</v>
      </c>
      <c r="C32" s="44">
        <v>0</v>
      </c>
      <c r="D32" s="44">
        <f>VLOOKUP($D$10,'[1]Формат ИПР'!$D:$DG,77,0)*1000</f>
        <v>0</v>
      </c>
      <c r="E32" s="65"/>
      <c r="F32" s="66"/>
      <c r="G32" s="51"/>
      <c r="H32" s="51"/>
      <c r="I32" s="51"/>
    </row>
    <row r="33" spans="1:9" ht="16.5" x14ac:dyDescent="0.25">
      <c r="A33" s="28" t="s">
        <v>93</v>
      </c>
      <c r="B33" s="86" t="s">
        <v>94</v>
      </c>
      <c r="C33" s="44">
        <v>0</v>
      </c>
      <c r="D33" s="44">
        <f>VLOOKUP($D$10,'[1]Формат ИПР'!$D:$DG,79,0)*1000</f>
        <v>0</v>
      </c>
      <c r="E33" s="65"/>
      <c r="F33" s="66"/>
      <c r="G33" s="51"/>
      <c r="H33" s="51"/>
      <c r="I33" s="51"/>
    </row>
    <row r="34" spans="1:9" ht="16.5" x14ac:dyDescent="0.25">
      <c r="A34" s="28" t="s">
        <v>95</v>
      </c>
      <c r="B34" s="86" t="s">
        <v>96</v>
      </c>
      <c r="C34" s="44">
        <v>0</v>
      </c>
      <c r="D34" s="44">
        <f>VLOOKUP($D$10,'[1]Формат ИПР'!$D:$DG,81,0)*1000</f>
        <v>0</v>
      </c>
      <c r="E34" s="65"/>
      <c r="F34" s="66"/>
      <c r="G34" s="51"/>
      <c r="H34" s="51"/>
      <c r="I34" s="51"/>
    </row>
    <row r="35" spans="1:9" ht="16.5" x14ac:dyDescent="0.25">
      <c r="A35" s="28" t="s">
        <v>97</v>
      </c>
      <c r="B35" s="86" t="s">
        <v>98</v>
      </c>
      <c r="C35" s="44">
        <v>0</v>
      </c>
      <c r="D35" s="44">
        <f>VLOOKUP($D$10,'[1]Формат ИПР'!$D:$DG,83,0)*1000</f>
        <v>0</v>
      </c>
      <c r="E35" s="65"/>
      <c r="F35" s="66"/>
      <c r="G35" s="51"/>
      <c r="H35" s="51"/>
      <c r="I35" s="51"/>
    </row>
    <row r="36" spans="1:9" ht="16.5" x14ac:dyDescent="0.25">
      <c r="A36" s="28" t="s">
        <v>99</v>
      </c>
      <c r="B36" s="86" t="s">
        <v>100</v>
      </c>
      <c r="C36" s="44">
        <v>0</v>
      </c>
      <c r="D36" s="44">
        <v>0</v>
      </c>
      <c r="E36" s="65"/>
      <c r="F36" s="66"/>
      <c r="G36" s="51"/>
      <c r="H36" s="51"/>
      <c r="I36" s="51"/>
    </row>
    <row r="37" spans="1:9" x14ac:dyDescent="0.25">
      <c r="A37" s="67"/>
      <c r="B37" s="84"/>
      <c r="C37" s="85"/>
      <c r="D37" s="85"/>
      <c r="E37" s="65"/>
      <c r="F37" s="66"/>
      <c r="G37" s="51"/>
      <c r="H37" s="51"/>
      <c r="I37" s="51"/>
    </row>
    <row r="38" spans="1:9" x14ac:dyDescent="0.25">
      <c r="A38" s="67"/>
      <c r="B38" s="84"/>
      <c r="C38" s="85"/>
      <c r="D38" s="85"/>
      <c r="E38" s="65"/>
      <c r="F38" s="66"/>
      <c r="G38" s="51"/>
      <c r="H38" s="51"/>
      <c r="I38" s="51"/>
    </row>
    <row r="39" spans="1:9" x14ac:dyDescent="0.25">
      <c r="A39" s="67"/>
      <c r="B39" s="84"/>
      <c r="C39" s="85"/>
      <c r="D39" s="85"/>
      <c r="E39" s="65"/>
      <c r="F39" s="66"/>
      <c r="G39" s="51"/>
      <c r="H39" s="51"/>
      <c r="I39" s="51"/>
    </row>
    <row r="40" spans="1:9" x14ac:dyDescent="0.25">
      <c r="A40" s="67"/>
      <c r="B40" s="84"/>
      <c r="C40" s="85"/>
      <c r="D40" s="85"/>
      <c r="E40" s="65"/>
      <c r="F40" s="66"/>
      <c r="G40" s="51"/>
      <c r="H40" s="51"/>
      <c r="I40" s="51"/>
    </row>
    <row r="41" spans="1:9" x14ac:dyDescent="0.25">
      <c r="A41" s="67"/>
      <c r="B41" s="84"/>
      <c r="C41" s="85"/>
      <c r="D41" s="85"/>
      <c r="E41" s="65"/>
      <c r="F41" s="66"/>
      <c r="G41" s="51"/>
      <c r="H41" s="51"/>
      <c r="I41" s="51"/>
    </row>
    <row r="42" spans="1:9" x14ac:dyDescent="0.25">
      <c r="A42" s="67"/>
      <c r="B42" s="84"/>
      <c r="C42" s="85"/>
      <c r="D42" s="85"/>
      <c r="E42" s="65"/>
      <c r="F42" s="66"/>
      <c r="G42" s="51"/>
      <c r="H42" s="51"/>
      <c r="I42" s="51"/>
    </row>
    <row r="43" spans="1:9" x14ac:dyDescent="0.25">
      <c r="A43" s="67"/>
      <c r="B43" s="84"/>
      <c r="C43" s="85"/>
      <c r="D43" s="85"/>
      <c r="E43" s="65"/>
      <c r="F43" s="66"/>
      <c r="G43" s="51"/>
      <c r="H43" s="51"/>
      <c r="I43" s="51"/>
    </row>
    <row r="44" spans="1:9" x14ac:dyDescent="0.25">
      <c r="A44" s="67"/>
      <c r="B44" s="84"/>
      <c r="C44" s="85"/>
      <c r="D44" s="85"/>
      <c r="E44" s="65"/>
      <c r="F44" s="66"/>
      <c r="G44" s="51"/>
      <c r="H44" s="51"/>
      <c r="I44" s="51"/>
    </row>
    <row r="45" spans="1:9" x14ac:dyDescent="0.25">
      <c r="A45" s="67"/>
      <c r="B45" s="68"/>
      <c r="C45" s="112"/>
      <c r="D45" s="112"/>
      <c r="E45" s="113"/>
      <c r="F45" s="113"/>
      <c r="G45" s="113"/>
    </row>
    <row r="46" spans="1:9" ht="18" x14ac:dyDescent="0.25">
      <c r="A46" s="114" t="s">
        <v>57</v>
      </c>
      <c r="B46" s="114"/>
      <c r="C46" s="114"/>
      <c r="D46" s="114"/>
      <c r="E46" s="114"/>
      <c r="F46" s="114"/>
      <c r="G46" s="114"/>
    </row>
    <row r="47" spans="1:9" x14ac:dyDescent="0.25">
      <c r="A47" s="111" t="s">
        <v>58</v>
      </c>
      <c r="B47" s="111"/>
      <c r="C47" s="111"/>
      <c r="D47" s="111"/>
      <c r="E47" s="111"/>
      <c r="F47" s="111"/>
      <c r="G47" s="111"/>
    </row>
    <row r="48" spans="1:9" x14ac:dyDescent="0.25">
      <c r="A48" s="111" t="s">
        <v>59</v>
      </c>
      <c r="B48" s="111"/>
      <c r="C48" s="111"/>
      <c r="D48" s="111"/>
      <c r="E48" s="111"/>
      <c r="F48" s="111"/>
      <c r="G48" s="111"/>
      <c r="H48" s="49" t="s">
        <v>22</v>
      </c>
    </row>
    <row r="49" spans="1:16" x14ac:dyDescent="0.25">
      <c r="A49" s="111" t="s">
        <v>60</v>
      </c>
      <c r="B49" s="111"/>
      <c r="C49" s="111"/>
      <c r="D49" s="111"/>
      <c r="E49" s="111"/>
      <c r="F49" s="111"/>
      <c r="G49" s="111"/>
      <c r="H49" s="52"/>
      <c r="I49" s="53"/>
      <c r="J49" s="57"/>
      <c r="K49" s="57"/>
      <c r="L49" s="57"/>
      <c r="M49" s="57"/>
      <c r="N49" s="27"/>
      <c r="O49" s="27"/>
      <c r="P49" s="27"/>
    </row>
    <row r="50" spans="1:16" x14ac:dyDescent="0.25">
      <c r="A50" s="111"/>
      <c r="B50" s="111"/>
      <c r="C50" s="111"/>
      <c r="D50" s="111"/>
      <c r="E50" s="111"/>
      <c r="F50" s="111"/>
      <c r="G50" s="111"/>
      <c r="H50" s="52"/>
      <c r="I50" s="53"/>
      <c r="J50" s="57"/>
      <c r="K50" s="57"/>
      <c r="L50" s="57"/>
      <c r="M50" s="57"/>
      <c r="N50" s="27"/>
      <c r="O50" s="27"/>
      <c r="P50" s="27"/>
    </row>
    <row r="51" spans="1:16" x14ac:dyDescent="0.25">
      <c r="A51" s="104" t="s">
        <v>61</v>
      </c>
      <c r="B51" s="104"/>
      <c r="C51" s="104"/>
      <c r="D51" s="69"/>
      <c r="E51" s="69" t="s">
        <v>49</v>
      </c>
      <c r="F51" s="70"/>
      <c r="G51" s="70"/>
      <c r="H51" s="52"/>
      <c r="I51" s="53"/>
      <c r="J51" s="57"/>
      <c r="K51" s="57"/>
      <c r="L51" s="57"/>
      <c r="M51" s="57"/>
      <c r="N51" s="27"/>
      <c r="O51" s="27"/>
    </row>
    <row r="52" spans="1:16" x14ac:dyDescent="0.25">
      <c r="A52" s="71"/>
      <c r="C52" s="49"/>
      <c r="D52" s="49" t="s">
        <v>48</v>
      </c>
      <c r="E52" s="69"/>
      <c r="F52" s="70"/>
      <c r="G52" s="70"/>
      <c r="H52" s="52"/>
      <c r="I52" s="53"/>
      <c r="J52" s="57"/>
      <c r="K52" s="57"/>
      <c r="L52" s="57"/>
      <c r="M52" s="57"/>
      <c r="N52" s="27"/>
      <c r="O52" s="27"/>
    </row>
    <row r="53" spans="1:16" x14ac:dyDescent="0.25">
      <c r="A53" s="71"/>
      <c r="B53" s="49"/>
      <c r="C53" s="49"/>
      <c r="D53" s="69"/>
      <c r="E53" s="69"/>
      <c r="F53" s="70"/>
      <c r="G53" s="70"/>
      <c r="H53" s="51"/>
      <c r="I53" s="53"/>
      <c r="J53" s="57"/>
      <c r="K53" s="57"/>
      <c r="L53" s="57"/>
      <c r="M53" s="57"/>
      <c r="N53" s="27"/>
      <c r="O53" s="27"/>
    </row>
    <row r="54" spans="1:16" x14ac:dyDescent="0.25">
      <c r="A54" s="104" t="s">
        <v>50</v>
      </c>
      <c r="B54" s="104"/>
      <c r="C54" s="104"/>
      <c r="D54" s="72"/>
      <c r="E54" s="72" t="s">
        <v>51</v>
      </c>
      <c r="F54" s="73"/>
      <c r="G54" s="73"/>
      <c r="H54" s="52"/>
      <c r="I54" s="53"/>
      <c r="J54" s="57"/>
      <c r="K54" s="57"/>
      <c r="L54" s="57"/>
      <c r="M54" s="57"/>
      <c r="N54" s="27"/>
      <c r="O54" s="27"/>
    </row>
    <row r="55" spans="1:16" x14ac:dyDescent="0.25">
      <c r="A55" s="74"/>
      <c r="C55" s="49"/>
      <c r="D55" s="49" t="s">
        <v>48</v>
      </c>
      <c r="E55" s="75"/>
      <c r="F55" s="76"/>
      <c r="G55" s="76"/>
      <c r="H55" s="52"/>
      <c r="I55" s="53"/>
      <c r="J55" s="57"/>
      <c r="K55" s="57"/>
      <c r="L55" s="57"/>
      <c r="M55" s="57"/>
      <c r="N55" s="27"/>
      <c r="O55" s="27"/>
    </row>
  </sheetData>
  <mergeCells count="23">
    <mergeCell ref="A9:P9"/>
    <mergeCell ref="A49:G49"/>
    <mergeCell ref="A50:G50"/>
    <mergeCell ref="C45:D45"/>
    <mergeCell ref="E45:G45"/>
    <mergeCell ref="A46:G46"/>
    <mergeCell ref="A47:G47"/>
    <mergeCell ref="A48:G48"/>
    <mergeCell ref="B4:N4"/>
    <mergeCell ref="A5:P5"/>
    <mergeCell ref="A6:P6"/>
    <mergeCell ref="A7:P7"/>
    <mergeCell ref="A8:P8"/>
    <mergeCell ref="A15:P15"/>
    <mergeCell ref="F20:O20"/>
    <mergeCell ref="A51:C51"/>
    <mergeCell ref="A54:C54"/>
    <mergeCell ref="A16:D16"/>
    <mergeCell ref="A10:C10"/>
    <mergeCell ref="A11:P11"/>
    <mergeCell ref="A12:P12"/>
    <mergeCell ref="A13:P13"/>
    <mergeCell ref="A14:P14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2022-03-25T13:18:00Z</dcterms:modified>
</cp:coreProperties>
</file>